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rs Asadi\"/>
    </mc:Choice>
  </mc:AlternateContent>
  <xr:revisionPtr revIDLastSave="0" documentId="8_{38E8585E-669E-49A8-A13B-8A3A2169068C}" xr6:coauthVersionLast="47" xr6:coauthVersionMax="47" xr10:uidLastSave="{00000000-0000-0000-0000-000000000000}"/>
  <bookViews>
    <workbookView xWindow="30" yWindow="15" windowWidth="28770" windowHeight="15585" xr2:uid="{BA891AC9-77D1-4E0F-B347-BB202257738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6" i="1"/>
  <c r="AC6" i="1"/>
  <c r="AC4" i="1"/>
  <c r="AC5" i="1" s="1"/>
  <c r="AC3" i="1"/>
  <c r="G4" i="1"/>
  <c r="G9" i="1" s="1"/>
  <c r="D17" i="1" l="1"/>
  <c r="D18" i="1"/>
  <c r="J5" i="1"/>
</calcChain>
</file>

<file path=xl/sharedStrings.xml><?xml version="1.0" encoding="utf-8"?>
<sst xmlns="http://schemas.openxmlformats.org/spreadsheetml/2006/main" count="21" uniqueCount="21">
  <si>
    <t>متقاضی گرامی، جهت مشاهده راهنمای مشارکت در فراخوان شماره دو طرح مسکن بهشت، موارد ذیل را تعیین کنید:</t>
  </si>
  <si>
    <t>تعداد توکن خریداری شده در فراخوان شماره یک</t>
  </si>
  <si>
    <t>مساحت واحد مسکونی مورد نیاز</t>
  </si>
  <si>
    <t>تعداد توکن موردنیاز در فراخوان شماره دو</t>
  </si>
  <si>
    <t>مرحله اول پرداخت (همزمان با عقد قرارداد)</t>
  </si>
  <si>
    <t>نقد</t>
  </si>
  <si>
    <t>تسهیلات بانکی با کارمزد 4.125% و بازپرداخت 24 ماهه</t>
  </si>
  <si>
    <t xml:space="preserve">مرحله دوم پرداخت اقساط 24 ماهه بدون سود و کارمزد - 8 فقره چک صیادی در وجه شرکت </t>
  </si>
  <si>
    <t>سررسید</t>
  </si>
  <si>
    <t>مبلغ هر چک</t>
  </si>
  <si>
    <t>1407/02/15</t>
  </si>
  <si>
    <t>1407/5/15</t>
  </si>
  <si>
    <t>1407/8/15</t>
  </si>
  <si>
    <t>1407/10/15</t>
  </si>
  <si>
    <t>1408/02/15</t>
  </si>
  <si>
    <t>1408/5/15</t>
  </si>
  <si>
    <t>1408/8/15</t>
  </si>
  <si>
    <t>1408/10/15</t>
  </si>
  <si>
    <t>حدود مبلغ هر قسط</t>
  </si>
  <si>
    <t>مرحله سوم پرداخت - تحویل واحد</t>
  </si>
  <si>
    <t>مرحله چهارم پرداخت - سند ثبتی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</si>
</sst>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/>
      <name val="B Titr"/>
      <charset val="17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65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 readingOrder="2"/>
    </xf>
    <xf numFmtId="3" fontId="2" fillId="0" borderId="0" xfId="1" applyNumberFormat="1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9ECB3-D95F-422D-AA5B-A1EF1425168E}">
  <dimension ref="A1:AC18"/>
  <sheetViews>
    <sheetView rightToLeft="1" tabSelected="1" workbookViewId="0">
      <selection activeCell="D17" sqref="D17:F17"/>
    </sheetView>
  </sheetViews>
  <sheetFormatPr defaultRowHeight="28.5" x14ac:dyDescent="0.75"/>
  <cols>
    <col min="1" max="28" width="9.140625" style="1"/>
    <col min="29" max="29" width="24.7109375" style="1" customWidth="1"/>
    <col min="30" max="16384" width="9.140625" style="1"/>
  </cols>
  <sheetData>
    <row r="1" spans="1:29" x14ac:dyDescent="0.7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29" x14ac:dyDescent="0.75">
      <c r="A2" s="2" t="s">
        <v>1</v>
      </c>
      <c r="B2" s="2"/>
      <c r="C2" s="2"/>
      <c r="D2" s="2"/>
      <c r="E2" s="2"/>
      <c r="F2" s="2"/>
      <c r="G2" s="2">
        <v>200</v>
      </c>
      <c r="H2" s="2"/>
      <c r="Z2" s="1">
        <v>55</v>
      </c>
      <c r="AA2" s="1">
        <v>960</v>
      </c>
      <c r="AB2" s="1">
        <v>300</v>
      </c>
      <c r="AC2" s="1">
        <v>136363636</v>
      </c>
    </row>
    <row r="3" spans="1:29" x14ac:dyDescent="0.75">
      <c r="A3" s="2" t="s">
        <v>2</v>
      </c>
      <c r="B3" s="2"/>
      <c r="C3" s="2"/>
      <c r="D3" s="2"/>
      <c r="E3" s="2"/>
      <c r="F3" s="2"/>
      <c r="G3" s="2">
        <v>55</v>
      </c>
      <c r="H3" s="2"/>
      <c r="Z3" s="1">
        <v>65</v>
      </c>
      <c r="AA3" s="1">
        <v>1135</v>
      </c>
      <c r="AB3" s="1">
        <v>350</v>
      </c>
      <c r="AC3" s="1">
        <f>AC2/AB2*AB3</f>
        <v>159090908.66666666</v>
      </c>
    </row>
    <row r="4" spans="1:29" x14ac:dyDescent="0.75">
      <c r="A4" s="2" t="s">
        <v>3</v>
      </c>
      <c r="B4" s="2"/>
      <c r="C4" s="2"/>
      <c r="D4" s="2"/>
      <c r="E4" s="2"/>
      <c r="F4" s="2"/>
      <c r="G4" s="2">
        <f>LOOKUP(G3,Z2:Z7,AA2:AA7)-G2</f>
        <v>760</v>
      </c>
      <c r="H4" s="2"/>
      <c r="Z4" s="1">
        <v>75</v>
      </c>
      <c r="AA4" s="1">
        <v>1310</v>
      </c>
      <c r="AB4" s="1">
        <v>400</v>
      </c>
      <c r="AC4" s="1">
        <f t="shared" ref="AC4:AC6" si="0">AC3/AB3*AB4</f>
        <v>181818181.33333331</v>
      </c>
    </row>
    <row r="5" spans="1:29" x14ac:dyDescent="0.75">
      <c r="A5" s="3" t="s">
        <v>4</v>
      </c>
      <c r="B5" s="3"/>
      <c r="C5" s="3"/>
      <c r="D5" s="2" t="s">
        <v>5</v>
      </c>
      <c r="E5" s="2"/>
      <c r="F5" s="2"/>
      <c r="G5" s="2"/>
      <c r="H5" s="2"/>
      <c r="I5" s="2"/>
      <c r="J5" s="5">
        <f>G4*21000000*0.65-J6</f>
        <v>7374000000</v>
      </c>
      <c r="K5" s="5"/>
      <c r="L5" s="5"/>
      <c r="M5" s="5"/>
      <c r="Z5" s="1">
        <v>85</v>
      </c>
      <c r="AA5" s="1">
        <v>1485</v>
      </c>
      <c r="AB5" s="1">
        <v>450</v>
      </c>
      <c r="AC5" s="1">
        <f t="shared" si="0"/>
        <v>204545454</v>
      </c>
    </row>
    <row r="6" spans="1:29" x14ac:dyDescent="0.75">
      <c r="A6" s="3"/>
      <c r="B6" s="3"/>
      <c r="C6" s="3"/>
      <c r="D6" s="2" t="s">
        <v>6</v>
      </c>
      <c r="E6" s="2"/>
      <c r="F6" s="2"/>
      <c r="G6" s="2"/>
      <c r="H6" s="2"/>
      <c r="I6" s="2"/>
      <c r="J6" s="5">
        <f>LOOKUP(G3,Z2:Z6,AB2:AB6)*10000000</f>
        <v>3000000000</v>
      </c>
      <c r="K6" s="5"/>
      <c r="L6" s="5"/>
      <c r="M6" s="5"/>
      <c r="Z6" s="1">
        <v>95</v>
      </c>
      <c r="AA6" s="1">
        <v>1660</v>
      </c>
      <c r="AB6" s="1">
        <v>500</v>
      </c>
      <c r="AC6" s="1">
        <f t="shared" si="0"/>
        <v>227272726.66666666</v>
      </c>
    </row>
    <row r="7" spans="1:29" x14ac:dyDescent="0.75">
      <c r="A7" s="3"/>
      <c r="B7" s="3"/>
      <c r="C7" s="3"/>
      <c r="D7" s="2" t="s">
        <v>18</v>
      </c>
      <c r="E7" s="2"/>
      <c r="F7" s="2"/>
      <c r="G7" s="2"/>
      <c r="H7" s="2"/>
      <c r="I7" s="2"/>
      <c r="J7" s="5">
        <f>ROUNDUP(LOOKUP(G3,Z2:Z6,AC2:AC6)/10000,1)*10000</f>
        <v>136364000</v>
      </c>
      <c r="K7" s="5"/>
      <c r="L7" s="5"/>
      <c r="M7" s="5"/>
    </row>
    <row r="8" spans="1:29" ht="28.5" customHeight="1" x14ac:dyDescent="0.75">
      <c r="A8" s="4" t="s">
        <v>7</v>
      </c>
      <c r="B8" s="4"/>
      <c r="C8" s="4"/>
      <c r="D8" s="2" t="s">
        <v>8</v>
      </c>
      <c r="E8" s="2"/>
      <c r="F8" s="2"/>
      <c r="G8" s="2" t="s">
        <v>9</v>
      </c>
      <c r="H8" s="2"/>
      <c r="I8" s="2"/>
      <c r="J8" s="2"/>
      <c r="K8" s="2"/>
      <c r="L8" s="2"/>
      <c r="M8" s="2"/>
    </row>
    <row r="9" spans="1:29" x14ac:dyDescent="0.75">
      <c r="A9" s="4"/>
      <c r="B9" s="4"/>
      <c r="C9" s="4"/>
      <c r="D9" s="6" t="s">
        <v>10</v>
      </c>
      <c r="E9" s="6"/>
      <c r="F9" s="6"/>
      <c r="G9" s="7">
        <f>0.25*G4*21000000/8</f>
        <v>498750000</v>
      </c>
      <c r="H9" s="7"/>
      <c r="I9" s="7"/>
    </row>
    <row r="10" spans="1:29" x14ac:dyDescent="0.75">
      <c r="A10" s="4"/>
      <c r="B10" s="4"/>
      <c r="C10" s="4"/>
      <c r="D10" s="6" t="s">
        <v>11</v>
      </c>
      <c r="E10" s="6"/>
      <c r="F10" s="6"/>
      <c r="G10" s="7"/>
      <c r="H10" s="7"/>
      <c r="I10" s="7"/>
    </row>
    <row r="11" spans="1:29" x14ac:dyDescent="0.75">
      <c r="A11" s="4"/>
      <c r="B11" s="4"/>
      <c r="C11" s="4"/>
      <c r="D11" s="6" t="s">
        <v>12</v>
      </c>
      <c r="E11" s="6"/>
      <c r="F11" s="6"/>
      <c r="G11" s="7"/>
      <c r="H11" s="7"/>
      <c r="I11" s="7"/>
    </row>
    <row r="12" spans="1:29" x14ac:dyDescent="0.75">
      <c r="A12" s="4"/>
      <c r="B12" s="4"/>
      <c r="C12" s="4"/>
      <c r="D12" s="6" t="s">
        <v>13</v>
      </c>
      <c r="E12" s="6"/>
      <c r="F12" s="6"/>
      <c r="G12" s="7"/>
      <c r="H12" s="7"/>
      <c r="I12" s="7"/>
    </row>
    <row r="13" spans="1:29" x14ac:dyDescent="0.75">
      <c r="A13" s="4"/>
      <c r="B13" s="4"/>
      <c r="C13" s="4"/>
      <c r="D13" s="6" t="s">
        <v>14</v>
      </c>
      <c r="E13" s="6"/>
      <c r="F13" s="6"/>
      <c r="G13" s="7"/>
      <c r="H13" s="7"/>
      <c r="I13" s="7"/>
    </row>
    <row r="14" spans="1:29" x14ac:dyDescent="0.75">
      <c r="A14" s="4"/>
      <c r="B14" s="4"/>
      <c r="C14" s="4"/>
      <c r="D14" s="6" t="s">
        <v>15</v>
      </c>
      <c r="E14" s="6"/>
      <c r="F14" s="6"/>
      <c r="G14" s="7"/>
      <c r="H14" s="7"/>
      <c r="I14" s="7"/>
    </row>
    <row r="15" spans="1:29" x14ac:dyDescent="0.75">
      <c r="A15" s="4"/>
      <c r="B15" s="4"/>
      <c r="C15" s="4"/>
      <c r="D15" s="6" t="s">
        <v>16</v>
      </c>
      <c r="E15" s="6"/>
      <c r="F15" s="6"/>
      <c r="G15" s="7"/>
      <c r="H15" s="7"/>
      <c r="I15" s="7"/>
    </row>
    <row r="16" spans="1:29" x14ac:dyDescent="0.75">
      <c r="A16" s="4"/>
      <c r="B16" s="4"/>
      <c r="C16" s="4"/>
      <c r="D16" s="6" t="s">
        <v>17</v>
      </c>
      <c r="E16" s="6"/>
      <c r="F16" s="6"/>
      <c r="G16" s="7"/>
      <c r="H16" s="7"/>
      <c r="I16" s="7"/>
    </row>
    <row r="17" spans="1:6" ht="57" customHeight="1" x14ac:dyDescent="0.75">
      <c r="A17" s="4" t="s">
        <v>19</v>
      </c>
      <c r="B17" s="4"/>
      <c r="C17" s="4"/>
      <c r="D17" s="7">
        <f>0.05*G4*21000000</f>
        <v>798000000</v>
      </c>
      <c r="E17" s="7"/>
      <c r="F17" s="7"/>
    </row>
    <row r="18" spans="1:6" ht="56.25" customHeight="1" x14ac:dyDescent="0.75">
      <c r="A18" s="3" t="s">
        <v>20</v>
      </c>
      <c r="B18" s="3"/>
      <c r="C18" s="3"/>
      <c r="D18" s="7">
        <f>0.05*G4*21000000</f>
        <v>798000000</v>
      </c>
      <c r="E18" s="7"/>
      <c r="F18" s="7"/>
    </row>
  </sheetData>
  <mergeCells count="31">
    <mergeCell ref="A18:C18"/>
    <mergeCell ref="D17:F17"/>
    <mergeCell ref="D18:F18"/>
    <mergeCell ref="G9:I16"/>
    <mergeCell ref="D6:I6"/>
    <mergeCell ref="J6:M6"/>
    <mergeCell ref="A17:C17"/>
    <mergeCell ref="A8:C16"/>
    <mergeCell ref="J8:M8"/>
    <mergeCell ref="D11:F11"/>
    <mergeCell ref="D12:F12"/>
    <mergeCell ref="D13:F13"/>
    <mergeCell ref="D14:F14"/>
    <mergeCell ref="D15:F15"/>
    <mergeCell ref="D16:F16"/>
    <mergeCell ref="J5:M5"/>
    <mergeCell ref="J7:M7"/>
    <mergeCell ref="G2:H2"/>
    <mergeCell ref="G3:H3"/>
    <mergeCell ref="G4:H4"/>
    <mergeCell ref="D8:F8"/>
    <mergeCell ref="G8:I8"/>
    <mergeCell ref="D9:F9"/>
    <mergeCell ref="D10:F10"/>
    <mergeCell ref="A1:M1"/>
    <mergeCell ref="A2:F2"/>
    <mergeCell ref="A3:F3"/>
    <mergeCell ref="A4:F4"/>
    <mergeCell ref="A5:C7"/>
    <mergeCell ref="D7:I7"/>
    <mergeCell ref="D5:I5"/>
  </mergeCells>
  <dataValidations count="2">
    <dataValidation type="decimal" allowBlank="1" showInputMessage="1" showErrorMessage="1" sqref="G2:H2" xr:uid="{40CA7703-7AB0-488F-9F71-4B0FB33F1394}">
      <formula1>20</formula1>
      <formula2>200</formula2>
    </dataValidation>
    <dataValidation type="list" allowBlank="1" showInputMessage="1" showErrorMessage="1" sqref="G3:H3" xr:uid="{03409036-86BC-4436-873B-129DAC88F498}">
      <formula1>$Z$2:$Z$7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</dc:creator>
  <cp:lastModifiedBy>RS</cp:lastModifiedBy>
  <dcterms:created xsi:type="dcterms:W3CDTF">2026-02-02T12:16:07Z</dcterms:created>
  <dcterms:modified xsi:type="dcterms:W3CDTF">2026-02-02T13:04:49Z</dcterms:modified>
</cp:coreProperties>
</file>